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<sst xmlns="http://schemas.openxmlformats.org/spreadsheetml/2006/main" count="7794" uniqueCount="729">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</sst>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4">
      <selection activeCell="D3" sqref="D3:H2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2024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2023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180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N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S44" sqref="S4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2024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Январь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524.7199999999999</v>
      </c>
      <c r="G20" s="48">
        <f t="shared" si="0"/>
        <v>513.843</v>
      </c>
      <c r="H20" s="48">
        <f t="shared" si="0"/>
        <v>92.88943381689187</v>
      </c>
      <c r="I20" s="48">
        <f t="shared" si="0"/>
        <v>0</v>
      </c>
      <c r="J20" s="48">
        <f t="shared" si="0"/>
        <v>119.44811641303343</v>
      </c>
      <c r="K20" s="48">
        <f t="shared" si="0"/>
        <v>301.5054497700747</v>
      </c>
      <c r="L20" s="48">
        <f t="shared" si="0"/>
        <v>10.877</v>
      </c>
      <c r="M20" s="48">
        <f t="shared" si="0"/>
        <v>0</v>
      </c>
      <c r="N20" s="48">
        <f t="shared" si="0"/>
        <v>0</v>
      </c>
      <c r="O20" s="48">
        <f t="shared" si="0"/>
        <v>8.487163790889285</v>
      </c>
      <c r="P20" s="48">
        <f t="shared" si="0"/>
        <v>2.3898362091107153</v>
      </c>
      <c r="Q20" s="48">
        <f>IF(G20=0,0,T20/G20)</f>
        <v>2.7522908022817476</v>
      </c>
      <c r="R20" s="48">
        <f>IF(L20=0,0,U20/L20)</f>
        <v>2.9733400000000003</v>
      </c>
      <c r="S20" s="48">
        <f>SUM(S21:S24)</f>
        <v>1446.5863818968598</v>
      </c>
      <c r="T20" s="48">
        <f>SUM(T21:T24)</f>
        <v>1414.24536271686</v>
      </c>
      <c r="U20" s="48">
        <f>SUM(U21:U24)</f>
        <v>32.34101918</v>
      </c>
      <c r="V20" s="48">
        <f>SUM(V21:V24)</f>
        <v>0</v>
      </c>
      <c r="W20" s="131">
        <f>SUM(W21:W24)</f>
        <v>1446.5863818968598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495.84299999999996</v>
      </c>
      <c r="G22" s="48">
        <f>H22+I22+J22+K22</f>
        <v>495.84299999999996</v>
      </c>
      <c r="H22" s="56">
        <v>92.88943381689187</v>
      </c>
      <c r="I22" s="56">
        <v>0</v>
      </c>
      <c r="J22" s="56">
        <v>105.40298004859406</v>
      </c>
      <c r="K22" s="56">
        <v>297.55058613451405</v>
      </c>
      <c r="L22" s="48">
        <f>M22+N22+O22+P22</f>
        <v>0</v>
      </c>
      <c r="M22" s="56"/>
      <c r="N22" s="56"/>
      <c r="O22" s="56"/>
      <c r="P22" s="56"/>
      <c r="Q22" s="56">
        <v>2.72960002</v>
      </c>
      <c r="R22" s="56"/>
      <c r="S22" s="48">
        <f>T22+U22</f>
        <v>1353.45306271686</v>
      </c>
      <c r="T22" s="56">
        <f>G22*Q22</f>
        <v>1353.45306271686</v>
      </c>
      <c r="U22" s="56">
        <f>L22*R22</f>
        <v>0</v>
      </c>
      <c r="V22" s="56">
        <v>0</v>
      </c>
      <c r="W22" s="57">
        <f>S22-V22</f>
        <v>1353.45306271686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28.877000000000002</v>
      </c>
      <c r="G23" s="48">
        <f>H23+I23+J23+K23</f>
        <v>18</v>
      </c>
      <c r="H23" s="56"/>
      <c r="I23" s="56"/>
      <c r="J23" s="56">
        <v>14.04513636443938</v>
      </c>
      <c r="K23" s="56">
        <v>3.9548636355606206</v>
      </c>
      <c r="L23" s="48">
        <f>M23+N23+O23+P23</f>
        <v>10.877</v>
      </c>
      <c r="M23" s="56"/>
      <c r="N23" s="56"/>
      <c r="O23" s="56">
        <v>8.487163790889285</v>
      </c>
      <c r="P23" s="56">
        <v>2.3898362091107153</v>
      </c>
      <c r="Q23" s="56">
        <v>3.37735</v>
      </c>
      <c r="R23" s="56">
        <v>2.97334</v>
      </c>
      <c r="S23" s="48">
        <f>T23+U23</f>
        <v>93.13331918</v>
      </c>
      <c r="T23" s="56">
        <f>G23*Q23</f>
        <v>60.7923</v>
      </c>
      <c r="U23" s="56">
        <f>L23*R23</f>
        <v>32.34101918</v>
      </c>
      <c r="V23" s="56"/>
      <c r="W23" s="57">
        <f>S23-V23</f>
        <v>93.13331918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2024-02-19T06:28:18Z</cp:lastPrinted>
  <dcterms:created xsi:type="dcterms:W3CDTF">2009-01-25T23:42:29Z</dcterms:created>
  <dcterms:modified xsi:type="dcterms:W3CDTF">2024-02-19T06:32:12Z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